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TAIKYOU-NAS\public\西尾\NPO\ホームページ関係\予算書.決算書\令和4年度\"/>
    </mc:Choice>
  </mc:AlternateContent>
  <xr:revisionPtr revIDLastSave="0" documentId="13_ncr:1_{0869403B-F0FB-4860-BB16-C458F293E0E7}" xr6:coauthVersionLast="47" xr6:coauthVersionMax="47" xr10:uidLastSave="{00000000-0000-0000-0000-000000000000}"/>
  <bookViews>
    <workbookView xWindow="-120" yWindow="-120" windowWidth="20730" windowHeight="11040" tabRatio="721" xr2:uid="{00000000-000D-0000-FFFF-FFFF00000000}"/>
  </bookViews>
  <sheets>
    <sheet name="収入" sheetId="4" r:id="rId1"/>
    <sheet name="スポーツ振興事業" sheetId="8" r:id="rId2"/>
    <sheet name="指定管理事業" sheetId="9" r:id="rId3"/>
    <sheet name="管理費事業" sheetId="10" r:id="rId4"/>
  </sheets>
  <definedNames>
    <definedName name="_xlnm.Print_Area" localSheetId="1">スポーツ振興事業!$A$1:$E$27</definedName>
    <definedName name="_xlnm.Print_Area" localSheetId="3">管理費事業!$A$1:$E$21</definedName>
    <definedName name="_xlnm.Print_Area" localSheetId="2">指定管理事業!$A$1:$E$32</definedName>
    <definedName name="_xlnm.Print_Area" localSheetId="0">収入!$A$1:$E$32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8" l="1"/>
  <c r="D16" i="10" l="1"/>
  <c r="D14" i="10"/>
  <c r="D13" i="10"/>
  <c r="D12" i="10"/>
  <c r="D11" i="10"/>
  <c r="D10" i="10"/>
  <c r="D9" i="10"/>
  <c r="D8" i="10"/>
  <c r="D7" i="10"/>
  <c r="C6" i="10"/>
  <c r="B6" i="10"/>
  <c r="C20" i="10"/>
  <c r="C31" i="9"/>
  <c r="B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C11" i="9"/>
  <c r="B11" i="9"/>
  <c r="D10" i="9"/>
  <c r="D9" i="9"/>
  <c r="D8" i="9"/>
  <c r="D6" i="10" l="1"/>
  <c r="C6" i="9"/>
  <c r="D31" i="9"/>
  <c r="B6" i="9"/>
  <c r="D11" i="9"/>
  <c r="B20" i="10"/>
  <c r="D6" i="9" l="1"/>
  <c r="C27" i="8" l="1"/>
  <c r="B27" i="8"/>
  <c r="D26" i="8"/>
  <c r="D24" i="8"/>
  <c r="D23" i="8"/>
  <c r="D22" i="8"/>
  <c r="D21" i="8"/>
  <c r="D20" i="8"/>
  <c r="D19" i="8"/>
  <c r="D18" i="8"/>
  <c r="D17" i="8"/>
  <c r="D16" i="8"/>
  <c r="D15" i="8"/>
  <c r="D14" i="8"/>
  <c r="C11" i="8"/>
  <c r="B11" i="8"/>
  <c r="D10" i="8"/>
  <c r="D9" i="8"/>
  <c r="D8" i="8"/>
  <c r="B6" i="8" l="1"/>
  <c r="C6" i="8"/>
  <c r="D11" i="8"/>
  <c r="D27" i="8"/>
  <c r="D6" i="8" l="1"/>
  <c r="C18" i="4" l="1"/>
  <c r="D21" i="4" l="1"/>
  <c r="B18" i="4" l="1"/>
  <c r="D11" i="4"/>
  <c r="D12" i="4"/>
  <c r="D15" i="4"/>
  <c r="D16" i="4"/>
  <c r="D19" i="4"/>
  <c r="D20" i="4"/>
  <c r="D22" i="4"/>
  <c r="D25" i="4"/>
  <c r="D27" i="4"/>
  <c r="C14" i="4"/>
  <c r="B14" i="4"/>
  <c r="C10" i="4"/>
  <c r="B10" i="4"/>
  <c r="C28" i="4" l="1"/>
  <c r="B28" i="4"/>
  <c r="D14" i="4"/>
  <c r="D18" i="4"/>
  <c r="D10" i="4"/>
  <c r="D28" i="4" l="1"/>
</calcChain>
</file>

<file path=xl/sharedStrings.xml><?xml version="1.0" encoding="utf-8"?>
<sst xmlns="http://schemas.openxmlformats.org/spreadsheetml/2006/main" count="111" uniqueCount="76">
  <si>
    <t>特定非営利活動法人瀬戸内市体育協会</t>
  </si>
  <si>
    <t>科　　　　目</t>
  </si>
  <si>
    <t>活動計算書</t>
  </si>
  <si>
    <t>予算額</t>
  </si>
  <si>
    <t>決算額</t>
  </si>
  <si>
    <t>差　額</t>
  </si>
  <si>
    <t>備　考</t>
  </si>
  <si>
    <t>Ⅰ　経常収益</t>
  </si>
  <si>
    <t>　　</t>
  </si>
  <si>
    <t>　　受取施設使用料</t>
  </si>
  <si>
    <t>　　受取雑入</t>
  </si>
  <si>
    <t>（注）</t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</si>
  <si>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　　　　　　　　　　　　（税込　単位：円）</t>
    </r>
  </si>
  <si>
    <t>Ⅱ　経常費用</t>
  </si>
  <si>
    <t>　（１）人件費</t>
  </si>
  <si>
    <t>　　給料手当</t>
  </si>
  <si>
    <t>　　法定福利費</t>
  </si>
  <si>
    <t>　　　人件費計</t>
  </si>
  <si>
    <t>　（２）その他経費</t>
  </si>
  <si>
    <t>　　報償費</t>
  </si>
  <si>
    <t>　　旅　費</t>
  </si>
  <si>
    <t>　　消耗品費</t>
  </si>
  <si>
    <t>　　通信運搬費</t>
  </si>
  <si>
    <t>　　保険料</t>
  </si>
  <si>
    <t>　　手数料</t>
  </si>
  <si>
    <t>　　委託料</t>
  </si>
  <si>
    <t>　　使用料及び賃借料</t>
  </si>
  <si>
    <t>　　　その他経費計</t>
  </si>
  <si>
    <r>
      <t>　</t>
    </r>
    <r>
      <rPr>
        <b/>
        <sz val="11"/>
        <color theme="1"/>
        <rFont val="ＭＳ 明朝"/>
        <family val="1"/>
        <charset val="128"/>
      </rPr>
      <t>２　指定管理事業費</t>
    </r>
  </si>
  <si>
    <t>　　燃料費</t>
  </si>
  <si>
    <t>　　原材料費</t>
  </si>
  <si>
    <t>　　租税公課</t>
  </si>
  <si>
    <t>３　管理費</t>
  </si>
  <si>
    <t>　　会議費</t>
  </si>
  <si>
    <t>４　予備費</t>
  </si>
  <si>
    <t>　１　受取会費</t>
    <phoneticPr fontId="8"/>
  </si>
  <si>
    <t>　　 正会員受取会費</t>
    <phoneticPr fontId="8"/>
  </si>
  <si>
    <t>　　受取参加者負担金</t>
    <phoneticPr fontId="8"/>
  </si>
  <si>
    <t>　　受取指定管理料</t>
  </si>
  <si>
    <t>　　食糧費</t>
    <phoneticPr fontId="8"/>
  </si>
  <si>
    <t>　　印刷製本費</t>
    <phoneticPr fontId="8"/>
  </si>
  <si>
    <t>　　賄材料費</t>
    <phoneticPr fontId="8"/>
  </si>
  <si>
    <t>　　光熱水費</t>
    <phoneticPr fontId="8"/>
  </si>
  <si>
    <t>　　修繕料</t>
    <phoneticPr fontId="8"/>
  </si>
  <si>
    <t xml:space="preserve">    旅　費</t>
  </si>
  <si>
    <t>　　消耗品費</t>
    <phoneticPr fontId="8"/>
  </si>
  <si>
    <t>　　通信運搬費</t>
    <phoneticPr fontId="8"/>
  </si>
  <si>
    <t>　　委託料</t>
    <phoneticPr fontId="8"/>
  </si>
  <si>
    <t>　　雑　費</t>
    <phoneticPr fontId="8"/>
  </si>
  <si>
    <r>
      <t>　　</t>
    </r>
    <r>
      <rPr>
        <sz val="11"/>
        <color theme="1"/>
        <rFont val="ＭＳ 明朝"/>
        <family val="1"/>
        <charset val="128"/>
      </rPr>
      <t>印刷製本費</t>
    </r>
    <phoneticPr fontId="8"/>
  </si>
  <si>
    <t>　　受取参加者負担金</t>
    <phoneticPr fontId="8"/>
  </si>
  <si>
    <t xml:space="preserve">    負担金補助及び交付金</t>
    <phoneticPr fontId="8"/>
  </si>
  <si>
    <t>　　報償費</t>
    <rPh sb="2" eb="4">
      <t>ホウショウ</t>
    </rPh>
    <rPh sb="4" eb="5">
      <t>ヒ</t>
    </rPh>
    <phoneticPr fontId="8"/>
  </si>
  <si>
    <t>　  受取補助金</t>
    <phoneticPr fontId="8"/>
  </si>
  <si>
    <r>
      <t xml:space="preserve">　  </t>
    </r>
    <r>
      <rPr>
        <sz val="10.5"/>
        <color theme="1"/>
        <rFont val="ＭＳ 明朝"/>
        <family val="1"/>
        <charset val="128"/>
      </rPr>
      <t>賛助会員受取会費</t>
    </r>
    <phoneticPr fontId="8"/>
  </si>
  <si>
    <t xml:space="preserve">    福利厚生費</t>
    <phoneticPr fontId="8"/>
  </si>
  <si>
    <t>　　　その他経費計</t>
    <rPh sb="8" eb="9">
      <t>ケイ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</si>
  <si>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２　スポーツ振興事業収益</t>
    </r>
  </si>
  <si>
    <r>
      <t>　</t>
    </r>
    <r>
      <rPr>
        <b/>
        <sz val="11"/>
        <color theme="1"/>
        <rFont val="ＭＳ 明朝"/>
        <family val="1"/>
        <charset val="128"/>
      </rPr>
      <t>４　受取寄付金</t>
    </r>
    <rPh sb="3" eb="5">
      <t>ウケトリ</t>
    </rPh>
    <rPh sb="5" eb="8">
      <t>キフキン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</si>
  <si>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５　その他収益</t>
    </r>
    <rPh sb="5" eb="6">
      <t>タ</t>
    </rPh>
    <rPh sb="6" eb="8">
      <t>シュウエキ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</si>
  <si>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３　指定管理事業収益</t>
    </r>
    <phoneticPr fontId="8"/>
  </si>
  <si>
    <t>　　備品購入費</t>
    <rPh sb="2" eb="4">
      <t>ビヒン</t>
    </rPh>
    <rPh sb="4" eb="6">
      <t>コウニュウ</t>
    </rPh>
    <rPh sb="6" eb="7">
      <t>ヒ</t>
    </rPh>
    <phoneticPr fontId="8"/>
  </si>
  <si>
    <t>　当期経常費用合計（B）</t>
    <phoneticPr fontId="8"/>
  </si>
  <si>
    <t>　当期経常増減額 (A)－(B)</t>
    <phoneticPr fontId="8"/>
  </si>
  <si>
    <t xml:space="preserve">  前期繰越正味財産額（C）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8"/>
  </si>
  <si>
    <t>　次期繰越正味財産額 (B)+(C)</t>
    <phoneticPr fontId="8"/>
  </si>
  <si>
    <t>　当期収益合計(A)</t>
    <phoneticPr fontId="8"/>
  </si>
  <si>
    <t>　　備考欄のカッコ内の金額は収入の部では、決算額中の未収額、未払額</t>
    <rPh sb="30" eb="32">
      <t>ミバライ</t>
    </rPh>
    <rPh sb="32" eb="33">
      <t>ガク</t>
    </rPh>
    <phoneticPr fontId="8"/>
  </si>
  <si>
    <t>　　支出の部では、決算額中の未払額をそれぞれ示す。</t>
    <rPh sb="2" eb="4">
      <t>シシュツ</t>
    </rPh>
    <rPh sb="5" eb="6">
      <t>ブ</t>
    </rPh>
    <phoneticPr fontId="8"/>
  </si>
  <si>
    <r>
      <t>　</t>
    </r>
    <r>
      <rPr>
        <b/>
        <sz val="11"/>
        <color theme="1"/>
        <rFont val="ＭＳ 明朝"/>
        <family val="1"/>
        <charset val="128"/>
      </rPr>
      <t>１　</t>
    </r>
    <r>
      <rPr>
        <b/>
        <sz val="10.5"/>
        <color theme="1"/>
        <rFont val="ＭＳ 明朝"/>
        <family val="1"/>
        <charset val="128"/>
      </rPr>
      <t>スポーツ振興事業費</t>
    </r>
    <phoneticPr fontId="8"/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</si>
  <si>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     　　　　　　　（税込　単位：円）</t>
    </r>
    <phoneticPr fontId="8"/>
  </si>
  <si>
    <r>
      <t>〔経常収益の部〕</t>
    </r>
    <r>
      <rPr>
        <sz val="10.5"/>
        <color theme="1"/>
        <rFont val="ＭＳ 明朝"/>
        <family val="1"/>
        <charset val="128"/>
      </rPr>
      <t>　　　　　　　　　　　　　　　　　　　　　　　　　　　　（税込　単位：円）</t>
    </r>
    <phoneticPr fontId="8"/>
  </si>
  <si>
    <r>
      <t>〔経常費用の部〕</t>
    </r>
    <r>
      <rPr>
        <sz val="10.5"/>
        <color theme="1"/>
        <rFont val="ＭＳ 明朝"/>
        <family val="1"/>
        <charset val="128"/>
      </rPr>
      <t>　　　　　　　　　　　　　　　　　　　　  　　　　　（税込　単位：円）</t>
    </r>
    <phoneticPr fontId="8"/>
  </si>
  <si>
    <t>令和 3年 4月 1日　～　令和 4年 3月31日まで</t>
    <rPh sb="0" eb="2">
      <t>レイワ</t>
    </rPh>
    <rPh sb="14" eb="16">
      <t>レイワ</t>
    </rPh>
    <phoneticPr fontId="8"/>
  </si>
  <si>
    <t>(△1,809,574)</t>
    <phoneticPr fontId="8"/>
  </si>
  <si>
    <t>　　備品購入費</t>
    <rPh sb="2" eb="7">
      <t>ビヒンコウニュウヒ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</si>
</sst>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#,##0_);\(#,##0\)"/>
    <numFmt numFmtId="178" formatCode="#,##0;&quot;△ &quot;#,##0"/>
    <numFmt numFmtId="179" formatCode="0;&quot;△ &quot;0"/>
  </numFmts>
  <fonts count="1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78" fontId="7" fillId="0" borderId="5" xfId="0" applyNumberFormat="1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3" fillId="0" borderId="12" xfId="0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178" fontId="7" fillId="0" borderId="7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78" fontId="3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178" fontId="11" fillId="0" borderId="1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178" fontId="7" fillId="0" borderId="15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179" fontId="7" fillId="0" borderId="12" xfId="0" applyNumberFormat="1" applyFont="1" applyBorder="1" applyAlignment="1">
      <alignment horizontal="right" vertical="center" wrapText="1"/>
    </xf>
    <xf numFmtId="178" fontId="7" fillId="0" borderId="12" xfId="1" applyNumberFormat="1" applyFont="1" applyBorder="1" applyAlignment="1">
      <alignment horizontal="right" vertical="center" wrapText="1"/>
    </xf>
    <xf numFmtId="178" fontId="11" fillId="0" borderId="5" xfId="0" applyNumberFormat="1" applyFont="1" applyBorder="1" applyAlignment="1">
      <alignment horizontal="right" vertical="center" wrapText="1"/>
    </xf>
    <xf numFmtId="178" fontId="3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justify" vertical="center" shrinkToFit="1"/>
    </xf>
    <xf numFmtId="0" fontId="9" fillId="0" borderId="1" xfId="0" applyFont="1" applyBorder="1" applyAlignment="1">
      <alignment horizontal="justify" vertical="center" shrinkToFit="1"/>
    </xf>
    <xf numFmtId="0" fontId="3" fillId="0" borderId="1" xfId="0" applyFont="1" applyBorder="1" applyAlignment="1">
      <alignment horizontal="justify" vertical="center" shrinkToFit="1"/>
    </xf>
    <xf numFmtId="0" fontId="4" fillId="0" borderId="1" xfId="0" applyFont="1" applyBorder="1" applyAlignment="1">
      <alignment horizontal="justify" vertical="center" shrinkToFit="1"/>
    </xf>
    <xf numFmtId="0" fontId="5" fillId="0" borderId="1" xfId="0" applyFont="1" applyBorder="1" applyAlignment="1">
      <alignment horizontal="justify" vertical="center" shrinkToFit="1"/>
    </xf>
    <xf numFmtId="0" fontId="7" fillId="0" borderId="1" xfId="0" applyFont="1" applyBorder="1" applyAlignment="1">
      <alignment horizontal="justify" vertical="center" shrinkToFit="1"/>
    </xf>
    <xf numFmtId="0" fontId="7" fillId="0" borderId="4" xfId="0" applyFont="1" applyBorder="1" applyAlignment="1">
      <alignment horizontal="justify" vertical="center" shrinkToFit="1"/>
    </xf>
    <xf numFmtId="0" fontId="3" fillId="0" borderId="0" xfId="0" applyFont="1" applyAlignment="1">
      <alignment horizontal="justify" vertical="center" shrinkToFit="1"/>
    </xf>
    <xf numFmtId="0" fontId="7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3" fontId="11" fillId="0" borderId="12" xfId="0" applyNumberFormat="1" applyFont="1" applyBorder="1" applyAlignment="1">
      <alignment horizontal="right"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178" fontId="5" fillId="0" borderId="12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3" fontId="11" fillId="0" borderId="5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3" fontId="11" fillId="0" borderId="6" xfId="0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justify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shrinkToFit="1"/>
    </xf>
    <xf numFmtId="3" fontId="7" fillId="0" borderId="7" xfId="0" applyNumberFormat="1" applyFont="1" applyBorder="1" applyAlignment="1">
      <alignment horizontal="right" vertical="center" shrinkToFit="1"/>
    </xf>
    <xf numFmtId="178" fontId="7" fillId="0" borderId="7" xfId="1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wrapText="1"/>
    </xf>
    <xf numFmtId="0" fontId="13" fillId="0" borderId="0" xfId="0" applyFo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7" fontId="7" fillId="0" borderId="12" xfId="1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7" fontId="7" fillId="0" borderId="12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25" xfId="0" applyFont="1" applyBorder="1">
      <alignment vertical="center"/>
    </xf>
    <xf numFmtId="177" fontId="7" fillId="0" borderId="17" xfId="1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tabSelected="1" view="pageBreakPreview" zoomScaleNormal="100" zoomScaleSheetLayoutView="100" workbookViewId="0">
      <selection activeCell="A32" sqref="A32:E32"/>
    </sheetView>
  </sheetViews>
  <sheetFormatPr defaultRowHeight="13.5" x14ac:dyDescent="0.15"/>
  <cols>
    <col min="1" max="1" width="28.375" style="63" customWidth="1"/>
    <col min="2" max="4" width="15" style="63" customWidth="1"/>
    <col min="5" max="5" width="13.375" style="16" customWidth="1"/>
    <col min="6" max="16384" width="9" style="16"/>
  </cols>
  <sheetData>
    <row r="1" spans="1:5" ht="22.5" customHeight="1" x14ac:dyDescent="0.15">
      <c r="A1" s="113" t="s">
        <v>2</v>
      </c>
      <c r="B1" s="113"/>
      <c r="C1" s="113"/>
      <c r="D1" s="113"/>
      <c r="E1" s="113"/>
    </row>
    <row r="2" spans="1:5" ht="14.25" customHeight="1" x14ac:dyDescent="0.15">
      <c r="A2" s="51"/>
      <c r="B2" s="51"/>
      <c r="C2" s="51"/>
      <c r="D2" s="51"/>
      <c r="E2" s="1"/>
    </row>
    <row r="3" spans="1:5" ht="18.75" customHeight="1" x14ac:dyDescent="0.15">
      <c r="A3" s="114" t="s">
        <v>73</v>
      </c>
      <c r="B3" s="114"/>
      <c r="C3" s="114"/>
      <c r="D3" s="114"/>
      <c r="E3" s="114"/>
    </row>
    <row r="4" spans="1:5" x14ac:dyDescent="0.15">
      <c r="A4" s="52"/>
    </row>
    <row r="5" spans="1:5" ht="18.75" customHeight="1" x14ac:dyDescent="0.15">
      <c r="A5" s="114" t="s">
        <v>0</v>
      </c>
      <c r="B5" s="114"/>
      <c r="C5" s="114"/>
      <c r="D5" s="114"/>
      <c r="E5" s="114"/>
    </row>
    <row r="6" spans="1:5" x14ac:dyDescent="0.15">
      <c r="A6" s="53"/>
    </row>
    <row r="7" spans="1:5" ht="21.75" customHeight="1" thickBot="1" x14ac:dyDescent="0.2">
      <c r="A7" s="115" t="s">
        <v>71</v>
      </c>
      <c r="B7" s="115"/>
      <c r="C7" s="115"/>
      <c r="D7" s="115"/>
      <c r="E7" s="115"/>
    </row>
    <row r="8" spans="1:5" ht="21.75" customHeight="1" x14ac:dyDescent="0.15">
      <c r="A8" s="54" t="s">
        <v>1</v>
      </c>
      <c r="B8" s="64" t="s">
        <v>3</v>
      </c>
      <c r="C8" s="64" t="s">
        <v>4</v>
      </c>
      <c r="D8" s="64" t="s">
        <v>5</v>
      </c>
      <c r="E8" s="12" t="s">
        <v>6</v>
      </c>
    </row>
    <row r="9" spans="1:5" ht="20.25" customHeight="1" x14ac:dyDescent="0.15">
      <c r="A9" s="55" t="s">
        <v>7</v>
      </c>
      <c r="B9" s="65"/>
      <c r="C9" s="65"/>
      <c r="D9" s="65"/>
      <c r="E9" s="35"/>
    </row>
    <row r="10" spans="1:5" ht="20.25" customHeight="1" x14ac:dyDescent="0.15">
      <c r="A10" s="56" t="s">
        <v>35</v>
      </c>
      <c r="B10" s="66">
        <f>SUM(B11:B12)</f>
        <v>260000</v>
      </c>
      <c r="C10" s="66">
        <f>SUM(C11:C12)</f>
        <v>231000</v>
      </c>
      <c r="D10" s="67">
        <f>SUM(C10-B10)</f>
        <v>-29000</v>
      </c>
      <c r="E10" s="35"/>
    </row>
    <row r="11" spans="1:5" ht="20.25" customHeight="1" x14ac:dyDescent="0.15">
      <c r="A11" s="57" t="s">
        <v>36</v>
      </c>
      <c r="B11" s="68">
        <v>40000</v>
      </c>
      <c r="C11" s="68">
        <v>46000</v>
      </c>
      <c r="D11" s="69">
        <f t="shared" ref="D11:D27" si="0">SUM(C11-B11)</f>
        <v>6000</v>
      </c>
      <c r="E11" s="35"/>
    </row>
    <row r="12" spans="1:5" ht="20.25" customHeight="1" x14ac:dyDescent="0.15">
      <c r="A12" s="58" t="s">
        <v>54</v>
      </c>
      <c r="B12" s="68">
        <v>220000</v>
      </c>
      <c r="C12" s="68">
        <v>185000</v>
      </c>
      <c r="D12" s="69">
        <f t="shared" si="0"/>
        <v>-35000</v>
      </c>
      <c r="E12" s="35"/>
    </row>
    <row r="13" spans="1:5" ht="20.25" customHeight="1" x14ac:dyDescent="0.15">
      <c r="A13" s="59"/>
      <c r="B13" s="70"/>
      <c r="C13" s="65"/>
      <c r="D13" s="71"/>
      <c r="E13" s="35"/>
    </row>
    <row r="14" spans="1:5" s="38" customFormat="1" ht="20.25" customHeight="1" x14ac:dyDescent="0.15">
      <c r="A14" s="60" t="s">
        <v>57</v>
      </c>
      <c r="B14" s="66">
        <f>SUM(B15:B16)</f>
        <v>6881000</v>
      </c>
      <c r="C14" s="66">
        <f>SUM(C15:C16)</f>
        <v>4654426</v>
      </c>
      <c r="D14" s="67">
        <f t="shared" si="0"/>
        <v>-2226574</v>
      </c>
      <c r="E14" s="80"/>
    </row>
    <row r="15" spans="1:5" ht="20.25" customHeight="1" x14ac:dyDescent="0.15">
      <c r="A15" s="60" t="s">
        <v>53</v>
      </c>
      <c r="B15" s="68">
        <v>5711000</v>
      </c>
      <c r="C15" s="68">
        <v>3901426</v>
      </c>
      <c r="D15" s="69">
        <f t="shared" si="0"/>
        <v>-1809574</v>
      </c>
      <c r="E15" s="17" t="s">
        <v>74</v>
      </c>
    </row>
    <row r="16" spans="1:5" ht="20.25" customHeight="1" x14ac:dyDescent="0.15">
      <c r="A16" s="60" t="s">
        <v>37</v>
      </c>
      <c r="B16" s="68">
        <v>1170000</v>
      </c>
      <c r="C16" s="68">
        <v>753000</v>
      </c>
      <c r="D16" s="69">
        <f t="shared" si="0"/>
        <v>-417000</v>
      </c>
      <c r="E16" s="35"/>
    </row>
    <row r="17" spans="1:5" ht="20.25" customHeight="1" x14ac:dyDescent="0.15">
      <c r="A17" s="57" t="s">
        <v>8</v>
      </c>
      <c r="B17" s="65"/>
      <c r="C17" s="65"/>
      <c r="D17" s="71"/>
      <c r="E17" s="35"/>
    </row>
    <row r="18" spans="1:5" ht="20.25" customHeight="1" x14ac:dyDescent="0.15">
      <c r="A18" s="60" t="s">
        <v>60</v>
      </c>
      <c r="B18" s="66">
        <f>SUM(B19:B22)</f>
        <v>54556000</v>
      </c>
      <c r="C18" s="66">
        <f>SUM(C19:C22)</f>
        <v>52992444</v>
      </c>
      <c r="D18" s="67">
        <f t="shared" si="0"/>
        <v>-1563556</v>
      </c>
      <c r="E18" s="35"/>
    </row>
    <row r="19" spans="1:5" ht="20.25" customHeight="1" x14ac:dyDescent="0.15">
      <c r="A19" s="60" t="s">
        <v>38</v>
      </c>
      <c r="B19" s="72">
        <v>44596000</v>
      </c>
      <c r="C19" s="72">
        <v>44596000</v>
      </c>
      <c r="D19" s="69">
        <f t="shared" si="0"/>
        <v>0</v>
      </c>
      <c r="E19" s="34"/>
    </row>
    <row r="20" spans="1:5" ht="20.25" customHeight="1" x14ac:dyDescent="0.15">
      <c r="A20" s="60" t="s">
        <v>9</v>
      </c>
      <c r="B20" s="72">
        <v>8700000</v>
      </c>
      <c r="C20" s="72">
        <v>7411350</v>
      </c>
      <c r="D20" s="69">
        <f t="shared" si="0"/>
        <v>-1288650</v>
      </c>
      <c r="E20" s="34"/>
    </row>
    <row r="21" spans="1:5" ht="20.25" customHeight="1" x14ac:dyDescent="0.15">
      <c r="A21" s="60" t="s">
        <v>50</v>
      </c>
      <c r="B21" s="72">
        <v>900000</v>
      </c>
      <c r="C21" s="72">
        <v>636500</v>
      </c>
      <c r="D21" s="69">
        <f t="shared" si="0"/>
        <v>-263500</v>
      </c>
      <c r="E21" s="34"/>
    </row>
    <row r="22" spans="1:5" ht="20.25" customHeight="1" x14ac:dyDescent="0.15">
      <c r="A22" s="60" t="s">
        <v>10</v>
      </c>
      <c r="B22" s="72">
        <v>360000</v>
      </c>
      <c r="C22" s="72">
        <v>348594</v>
      </c>
      <c r="D22" s="69">
        <f t="shared" si="0"/>
        <v>-11406</v>
      </c>
      <c r="E22" s="81">
        <v>-695</v>
      </c>
    </row>
    <row r="23" spans="1:5" ht="20.25" customHeight="1" x14ac:dyDescent="0.15">
      <c r="A23" s="60"/>
      <c r="B23" s="72"/>
      <c r="C23" s="72"/>
      <c r="D23" s="69"/>
      <c r="E23" s="81"/>
    </row>
    <row r="24" spans="1:5" ht="20.25" customHeight="1" x14ac:dyDescent="0.15">
      <c r="A24" s="57"/>
      <c r="B24" s="73"/>
      <c r="C24" s="74"/>
      <c r="D24" s="71"/>
      <c r="E24" s="35"/>
    </row>
    <row r="25" spans="1:5" ht="20.25" customHeight="1" x14ac:dyDescent="0.15">
      <c r="A25" s="60" t="s">
        <v>58</v>
      </c>
      <c r="B25" s="75">
        <v>1000</v>
      </c>
      <c r="C25" s="75">
        <v>0</v>
      </c>
      <c r="D25" s="67">
        <f t="shared" si="0"/>
        <v>-1000</v>
      </c>
      <c r="E25" s="35"/>
    </row>
    <row r="26" spans="1:5" ht="20.25" customHeight="1" x14ac:dyDescent="0.15">
      <c r="A26" s="59" t="s">
        <v>8</v>
      </c>
      <c r="B26" s="76"/>
      <c r="C26" s="77"/>
      <c r="D26" s="67"/>
      <c r="E26" s="35"/>
    </row>
    <row r="27" spans="1:5" ht="20.25" customHeight="1" x14ac:dyDescent="0.15">
      <c r="A27" s="61" t="s">
        <v>59</v>
      </c>
      <c r="B27" s="78">
        <v>10000</v>
      </c>
      <c r="C27" s="79">
        <v>155</v>
      </c>
      <c r="D27" s="67">
        <f t="shared" si="0"/>
        <v>-9845</v>
      </c>
      <c r="E27" s="82"/>
    </row>
    <row r="28" spans="1:5" ht="20.25" customHeight="1" thickBot="1" x14ac:dyDescent="0.2">
      <c r="A28" s="83" t="s">
        <v>66</v>
      </c>
      <c r="B28" s="84">
        <f>SUM(B10+B14+B18+B25+B27)</f>
        <v>61708000</v>
      </c>
      <c r="C28" s="84">
        <f>SUM(C10+C14+C18+C25+C27)</f>
        <v>57878025</v>
      </c>
      <c r="D28" s="85">
        <f>SUM(D10+D14+D18+D25+D27)</f>
        <v>-3829975</v>
      </c>
      <c r="E28" s="86"/>
    </row>
    <row r="29" spans="1:5" ht="20.25" customHeight="1" x14ac:dyDescent="0.15">
      <c r="A29" s="62"/>
    </row>
    <row r="30" spans="1:5" ht="18" customHeight="1" x14ac:dyDescent="0.15">
      <c r="A30" s="62" t="s">
        <v>11</v>
      </c>
    </row>
    <row r="31" spans="1:5" ht="18" customHeight="1" x14ac:dyDescent="0.15">
      <c r="A31" s="112" t="s">
        <v>67</v>
      </c>
      <c r="B31" s="112"/>
      <c r="C31" s="112"/>
      <c r="D31" s="112"/>
      <c r="E31" s="112"/>
    </row>
    <row r="32" spans="1:5" ht="18" customHeight="1" x14ac:dyDescent="0.15">
      <c r="A32" s="112" t="s">
        <v>68</v>
      </c>
      <c r="B32" s="112"/>
      <c r="C32" s="112"/>
      <c r="D32" s="112"/>
      <c r="E32" s="112"/>
    </row>
    <row r="33" spans="1:1" x14ac:dyDescent="0.15">
      <c r="A33" s="62"/>
    </row>
  </sheetData>
  <mergeCells count="6">
    <mergeCell ref="A31:E31"/>
    <mergeCell ref="A32:E32"/>
    <mergeCell ref="A1:E1"/>
    <mergeCell ref="A3:E3"/>
    <mergeCell ref="A5:E5"/>
    <mergeCell ref="A7:E7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7D90-0E68-4A21-907F-BE28E3522428}">
  <dimension ref="A1:E29"/>
  <sheetViews>
    <sheetView view="pageBreakPreview" zoomScaleNormal="100" zoomScaleSheetLayoutView="100" workbookViewId="0">
      <selection activeCell="B9" sqref="B9"/>
    </sheetView>
  </sheetViews>
  <sheetFormatPr defaultRowHeight="13.5" x14ac:dyDescent="0.15"/>
  <cols>
    <col min="1" max="1" width="26.125" style="16" customWidth="1"/>
    <col min="2" max="4" width="15.125" style="16" customWidth="1"/>
    <col min="5" max="5" width="11.625" style="16" customWidth="1"/>
    <col min="6" max="16384" width="9" style="16"/>
  </cols>
  <sheetData>
    <row r="1" spans="1:5" x14ac:dyDescent="0.15">
      <c r="A1" s="11"/>
    </row>
    <row r="2" spans="1:5" x14ac:dyDescent="0.15">
      <c r="A2" s="11"/>
    </row>
    <row r="3" spans="1:5" ht="21" customHeight="1" thickBot="1" x14ac:dyDescent="0.2">
      <c r="A3" s="115" t="s">
        <v>70</v>
      </c>
      <c r="B3" s="115"/>
      <c r="C3" s="115"/>
      <c r="D3" s="115"/>
      <c r="E3" s="115"/>
    </row>
    <row r="4" spans="1:5" ht="21" customHeight="1" x14ac:dyDescent="0.15">
      <c r="A4" s="2" t="s">
        <v>1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5" ht="20.25" customHeight="1" x14ac:dyDescent="0.15">
      <c r="A5" s="3" t="s">
        <v>13</v>
      </c>
      <c r="B5" s="19"/>
      <c r="C5" s="17"/>
      <c r="D5" s="17"/>
      <c r="E5" s="88"/>
    </row>
    <row r="6" spans="1:5" ht="20.25" customHeight="1" x14ac:dyDescent="0.15">
      <c r="A6" s="6" t="s">
        <v>69</v>
      </c>
      <c r="B6" s="39">
        <f>SUM(B11+B27)</f>
        <v>7339000</v>
      </c>
      <c r="C6" s="39">
        <f>SUM(C11+C27)</f>
        <v>4654426</v>
      </c>
      <c r="D6" s="37">
        <f>SUM(B6-C6)</f>
        <v>2684574</v>
      </c>
      <c r="E6" s="89"/>
    </row>
    <row r="7" spans="1:5" ht="20.25" customHeight="1" x14ac:dyDescent="0.15">
      <c r="A7" s="6" t="s">
        <v>14</v>
      </c>
      <c r="B7" s="13"/>
      <c r="C7" s="9"/>
      <c r="D7" s="29"/>
      <c r="E7" s="89"/>
    </row>
    <row r="8" spans="1:5" ht="24.75" customHeight="1" x14ac:dyDescent="0.15">
      <c r="A8" s="6" t="s">
        <v>15</v>
      </c>
      <c r="B8" s="14">
        <v>2141000</v>
      </c>
      <c r="C8" s="18">
        <v>2027492</v>
      </c>
      <c r="D8" s="29">
        <f>SUM(B8-C8)</f>
        <v>113508</v>
      </c>
      <c r="E8" s="89"/>
    </row>
    <row r="9" spans="1:5" ht="24.75" customHeight="1" x14ac:dyDescent="0.15">
      <c r="A9" s="6" t="s">
        <v>16</v>
      </c>
      <c r="B9" s="14">
        <v>339000</v>
      </c>
      <c r="C9" s="18">
        <v>318134</v>
      </c>
      <c r="D9" s="29">
        <f>SUM(B9-C9)</f>
        <v>20866</v>
      </c>
      <c r="E9" s="89"/>
    </row>
    <row r="10" spans="1:5" ht="24.75" customHeight="1" x14ac:dyDescent="0.15">
      <c r="A10" s="6" t="s">
        <v>55</v>
      </c>
      <c r="B10" s="20">
        <v>15000</v>
      </c>
      <c r="C10" s="20">
        <v>12669</v>
      </c>
      <c r="D10" s="29">
        <f>SUM(B10-C10)</f>
        <v>2331</v>
      </c>
      <c r="E10" s="89"/>
    </row>
    <row r="11" spans="1:5" ht="24.75" customHeight="1" x14ac:dyDescent="0.15">
      <c r="A11" s="6" t="s">
        <v>17</v>
      </c>
      <c r="B11" s="14">
        <f>SUM(B8:B10)</f>
        <v>2495000</v>
      </c>
      <c r="C11" s="14">
        <f>SUM(C8:C10)</f>
        <v>2358295</v>
      </c>
      <c r="D11" s="42">
        <f>SUM(D8:D10)</f>
        <v>136705</v>
      </c>
      <c r="E11" s="89"/>
    </row>
    <row r="12" spans="1:5" ht="24.75" customHeight="1" x14ac:dyDescent="0.15">
      <c r="A12" s="4"/>
      <c r="B12" s="19"/>
      <c r="C12" s="17"/>
      <c r="D12" s="43"/>
      <c r="E12" s="89"/>
    </row>
    <row r="13" spans="1:5" ht="24.75" customHeight="1" x14ac:dyDescent="0.15">
      <c r="A13" s="6" t="s">
        <v>18</v>
      </c>
      <c r="B13" s="13"/>
      <c r="C13" s="9"/>
      <c r="D13" s="29"/>
      <c r="E13" s="89"/>
    </row>
    <row r="14" spans="1:5" ht="24.75" customHeight="1" x14ac:dyDescent="0.15">
      <c r="A14" s="6" t="s">
        <v>19</v>
      </c>
      <c r="B14" s="14">
        <v>453000</v>
      </c>
      <c r="C14" s="18">
        <v>250474</v>
      </c>
      <c r="D14" s="29">
        <f>SUM(B14-C14)</f>
        <v>202526</v>
      </c>
      <c r="E14" s="89"/>
    </row>
    <row r="15" spans="1:5" ht="24.75" customHeight="1" x14ac:dyDescent="0.15">
      <c r="A15" s="6" t="s">
        <v>20</v>
      </c>
      <c r="B15" s="14">
        <v>144000</v>
      </c>
      <c r="C15" s="18">
        <v>900</v>
      </c>
      <c r="D15" s="29">
        <f t="shared" ref="D15:D26" si="0">SUM(B15-C15)</f>
        <v>143100</v>
      </c>
      <c r="E15" s="89"/>
    </row>
    <row r="16" spans="1:5" ht="24.75" customHeight="1" x14ac:dyDescent="0.15">
      <c r="A16" s="6" t="s">
        <v>21</v>
      </c>
      <c r="B16" s="14">
        <v>391000</v>
      </c>
      <c r="C16" s="18">
        <v>65250</v>
      </c>
      <c r="D16" s="29">
        <f t="shared" si="0"/>
        <v>325750</v>
      </c>
      <c r="E16" s="90"/>
    </row>
    <row r="17" spans="1:5" ht="24.75" customHeight="1" x14ac:dyDescent="0.15">
      <c r="A17" s="6" t="s">
        <v>39</v>
      </c>
      <c r="B17" s="14">
        <v>302000</v>
      </c>
      <c r="C17" s="18">
        <v>0</v>
      </c>
      <c r="D17" s="29">
        <f t="shared" si="0"/>
        <v>302000</v>
      </c>
      <c r="E17" s="89"/>
    </row>
    <row r="18" spans="1:5" ht="24.75" customHeight="1" x14ac:dyDescent="0.15">
      <c r="A18" s="6" t="s">
        <v>40</v>
      </c>
      <c r="B18" s="14">
        <v>137000</v>
      </c>
      <c r="C18" s="18">
        <v>0</v>
      </c>
      <c r="D18" s="29">
        <f t="shared" si="0"/>
        <v>137000</v>
      </c>
      <c r="E18" s="89"/>
    </row>
    <row r="19" spans="1:5" ht="24.75" customHeight="1" x14ac:dyDescent="0.15">
      <c r="A19" s="6" t="s">
        <v>41</v>
      </c>
      <c r="B19" s="14">
        <v>120000</v>
      </c>
      <c r="C19" s="18">
        <v>0</v>
      </c>
      <c r="D19" s="29">
        <f t="shared" si="0"/>
        <v>120000</v>
      </c>
      <c r="E19" s="89"/>
    </row>
    <row r="20" spans="1:5" ht="24.75" customHeight="1" x14ac:dyDescent="0.15">
      <c r="A20" s="6" t="s">
        <v>22</v>
      </c>
      <c r="B20" s="14">
        <v>139000</v>
      </c>
      <c r="C20" s="18">
        <v>110851</v>
      </c>
      <c r="D20" s="29">
        <f t="shared" si="0"/>
        <v>28149</v>
      </c>
      <c r="E20" s="89"/>
    </row>
    <row r="21" spans="1:5" ht="24.75" customHeight="1" x14ac:dyDescent="0.15">
      <c r="A21" s="6" t="s">
        <v>23</v>
      </c>
      <c r="B21" s="14">
        <v>210000</v>
      </c>
      <c r="C21" s="18">
        <v>104580</v>
      </c>
      <c r="D21" s="29">
        <f t="shared" si="0"/>
        <v>105420</v>
      </c>
      <c r="E21" s="89"/>
    </row>
    <row r="22" spans="1:5" ht="24.75" customHeight="1" x14ac:dyDescent="0.15">
      <c r="A22" s="6" t="s">
        <v>24</v>
      </c>
      <c r="B22" s="14">
        <v>37000</v>
      </c>
      <c r="C22" s="18">
        <v>2310</v>
      </c>
      <c r="D22" s="29">
        <f t="shared" si="0"/>
        <v>34690</v>
      </c>
      <c r="E22" s="89"/>
    </row>
    <row r="23" spans="1:5" ht="24.75" customHeight="1" x14ac:dyDescent="0.15">
      <c r="A23" s="6" t="s">
        <v>25</v>
      </c>
      <c r="B23" s="14">
        <v>675000</v>
      </c>
      <c r="C23" s="18">
        <v>358694</v>
      </c>
      <c r="D23" s="29">
        <f t="shared" si="0"/>
        <v>316306</v>
      </c>
      <c r="E23" s="89"/>
    </row>
    <row r="24" spans="1:5" ht="24.75" customHeight="1" x14ac:dyDescent="0.15">
      <c r="A24" s="6" t="s">
        <v>26</v>
      </c>
      <c r="B24" s="14">
        <v>16000</v>
      </c>
      <c r="C24" s="18">
        <v>0</v>
      </c>
      <c r="D24" s="29">
        <f t="shared" si="0"/>
        <v>16000</v>
      </c>
      <c r="E24" s="89"/>
    </row>
    <row r="25" spans="1:5" ht="24.75" customHeight="1" x14ac:dyDescent="0.15">
      <c r="A25" s="6" t="s">
        <v>75</v>
      </c>
      <c r="B25" s="14">
        <v>0</v>
      </c>
      <c r="C25" s="18">
        <v>105600</v>
      </c>
      <c r="D25" s="29">
        <f t="shared" si="0"/>
        <v>-105600</v>
      </c>
      <c r="E25" s="89"/>
    </row>
    <row r="26" spans="1:5" ht="24.75" customHeight="1" x14ac:dyDescent="0.15">
      <c r="A26" s="6" t="s">
        <v>51</v>
      </c>
      <c r="B26" s="20">
        <v>2220000</v>
      </c>
      <c r="C26" s="20">
        <v>1297472</v>
      </c>
      <c r="D26" s="29">
        <f t="shared" si="0"/>
        <v>922528</v>
      </c>
      <c r="E26" s="91"/>
    </row>
    <row r="27" spans="1:5" ht="24.75" customHeight="1" thickBot="1" x14ac:dyDescent="0.2">
      <c r="A27" s="7" t="s">
        <v>27</v>
      </c>
      <c r="B27" s="22">
        <f>SUM(B14:B26)</f>
        <v>4844000</v>
      </c>
      <c r="C27" s="23">
        <f>SUM(C14:C26)</f>
        <v>2296131</v>
      </c>
      <c r="D27" s="44">
        <f>SUM(B27-C27)</f>
        <v>2547869</v>
      </c>
      <c r="E27" s="92"/>
    </row>
    <row r="28" spans="1:5" ht="8.25" customHeight="1" x14ac:dyDescent="0.15">
      <c r="A28" s="11"/>
    </row>
    <row r="29" spans="1:5" x14ac:dyDescent="0.15">
      <c r="A29" s="11"/>
    </row>
  </sheetData>
  <mergeCells count="1">
    <mergeCell ref="A3:E3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5643-2961-4051-80DD-5B1EE78EE9E1}">
  <dimension ref="A1:F32"/>
  <sheetViews>
    <sheetView view="pageBreakPreview" topLeftCell="A7" zoomScaleNormal="100" zoomScaleSheetLayoutView="100" workbookViewId="0">
      <selection activeCell="C12" sqref="C12"/>
    </sheetView>
  </sheetViews>
  <sheetFormatPr defaultRowHeight="13.5" x14ac:dyDescent="0.15"/>
  <cols>
    <col min="1" max="1" width="26.125" style="16" customWidth="1"/>
    <col min="2" max="4" width="15.125" style="16" customWidth="1"/>
    <col min="5" max="5" width="13.875" style="16" customWidth="1"/>
    <col min="6" max="6" width="10" style="16" customWidth="1"/>
    <col min="7" max="16384" width="9" style="16"/>
  </cols>
  <sheetData>
    <row r="1" spans="1:6" x14ac:dyDescent="0.15">
      <c r="A1" s="11"/>
    </row>
    <row r="2" spans="1:6" x14ac:dyDescent="0.15">
      <c r="A2" s="11"/>
      <c r="D2" s="116"/>
      <c r="E2" s="116"/>
    </row>
    <row r="3" spans="1:6" ht="21" customHeight="1" thickBot="1" x14ac:dyDescent="0.2">
      <c r="A3" s="115" t="s">
        <v>72</v>
      </c>
      <c r="B3" s="115"/>
      <c r="C3" s="115"/>
      <c r="D3" s="115"/>
      <c r="E3" s="115"/>
    </row>
    <row r="4" spans="1:6" ht="24.75" customHeight="1" x14ac:dyDescent="0.15">
      <c r="A4" s="33" t="s">
        <v>1</v>
      </c>
      <c r="B4" s="12" t="s">
        <v>3</v>
      </c>
      <c r="C4" s="12" t="s">
        <v>4</v>
      </c>
      <c r="D4" s="12" t="s">
        <v>5</v>
      </c>
      <c r="E4" s="12" t="s">
        <v>6</v>
      </c>
    </row>
    <row r="5" spans="1:6" ht="24.75" customHeight="1" x14ac:dyDescent="0.15">
      <c r="A5" s="8" t="s">
        <v>13</v>
      </c>
      <c r="B5" s="19"/>
      <c r="C5" s="19"/>
      <c r="D5" s="19"/>
      <c r="E5" s="17"/>
      <c r="F5" s="95"/>
    </row>
    <row r="6" spans="1:6" ht="24.75" customHeight="1" x14ac:dyDescent="0.15">
      <c r="A6" s="6" t="s">
        <v>28</v>
      </c>
      <c r="B6" s="39">
        <f>SUM(B11+B31)</f>
        <v>56988000</v>
      </c>
      <c r="C6" s="39">
        <f>SUM(C11+C31)</f>
        <v>52844080</v>
      </c>
      <c r="D6" s="47">
        <f>SUM(D11+D31)</f>
        <v>4143920</v>
      </c>
      <c r="E6" s="17"/>
    </row>
    <row r="7" spans="1:6" ht="24.75" customHeight="1" x14ac:dyDescent="0.15">
      <c r="A7" s="6" t="s">
        <v>14</v>
      </c>
      <c r="B7" s="13"/>
      <c r="C7" s="13"/>
      <c r="D7" s="13"/>
      <c r="E7" s="9"/>
    </row>
    <row r="8" spans="1:6" ht="24.75" customHeight="1" x14ac:dyDescent="0.15">
      <c r="A8" s="6" t="s">
        <v>15</v>
      </c>
      <c r="B8" s="14">
        <v>23917000</v>
      </c>
      <c r="C8" s="14">
        <v>22412067</v>
      </c>
      <c r="D8" s="14">
        <f>SUM(B8-C8)</f>
        <v>1504933</v>
      </c>
      <c r="E8" s="9"/>
    </row>
    <row r="9" spans="1:6" ht="24.75" customHeight="1" x14ac:dyDescent="0.15">
      <c r="A9" s="6" t="s">
        <v>16</v>
      </c>
      <c r="B9" s="14">
        <v>2370000</v>
      </c>
      <c r="C9" s="14">
        <v>2249503</v>
      </c>
      <c r="D9" s="15">
        <f>SUM(B9-C9)</f>
        <v>120497</v>
      </c>
      <c r="E9" s="9"/>
    </row>
    <row r="10" spans="1:6" ht="24.75" customHeight="1" x14ac:dyDescent="0.15">
      <c r="A10" s="6" t="s">
        <v>55</v>
      </c>
      <c r="B10" s="24">
        <v>55000</v>
      </c>
      <c r="C10" s="24">
        <v>104546</v>
      </c>
      <c r="D10" s="15">
        <f>SUM(B10-C10)</f>
        <v>-49546</v>
      </c>
      <c r="E10" s="9"/>
    </row>
    <row r="11" spans="1:6" ht="24.75" customHeight="1" x14ac:dyDescent="0.15">
      <c r="A11" s="6" t="s">
        <v>17</v>
      </c>
      <c r="B11" s="14">
        <f>SUM(B8:B10)</f>
        <v>26342000</v>
      </c>
      <c r="C11" s="14">
        <f>SUM(C8:C10)</f>
        <v>24766116</v>
      </c>
      <c r="D11" s="21">
        <f>SUM(D8:D10)</f>
        <v>1575884</v>
      </c>
      <c r="E11" s="9"/>
    </row>
    <row r="12" spans="1:6" ht="24.75" customHeight="1" x14ac:dyDescent="0.15">
      <c r="A12" s="6"/>
      <c r="B12" s="13"/>
      <c r="C12" s="13"/>
      <c r="D12" s="13"/>
      <c r="E12" s="9"/>
    </row>
    <row r="13" spans="1:6" ht="24.75" customHeight="1" x14ac:dyDescent="0.15">
      <c r="A13" s="6" t="s">
        <v>18</v>
      </c>
      <c r="B13" s="13"/>
      <c r="C13" s="13"/>
      <c r="D13" s="13"/>
      <c r="E13" s="9"/>
    </row>
    <row r="14" spans="1:6" ht="24.75" customHeight="1" x14ac:dyDescent="0.15">
      <c r="A14" s="6" t="s">
        <v>19</v>
      </c>
      <c r="B14" s="14">
        <v>1248000</v>
      </c>
      <c r="C14" s="14">
        <v>1113204</v>
      </c>
      <c r="D14" s="15">
        <f>SUM(B14-C14)</f>
        <v>134796</v>
      </c>
      <c r="E14" s="93"/>
    </row>
    <row r="15" spans="1:6" ht="24.75" customHeight="1" x14ac:dyDescent="0.15">
      <c r="A15" s="6" t="s">
        <v>20</v>
      </c>
      <c r="B15" s="14">
        <v>431000</v>
      </c>
      <c r="C15" s="14">
        <v>46538</v>
      </c>
      <c r="D15" s="15">
        <f t="shared" ref="D15:D30" si="0">SUM(B15-C15)</f>
        <v>384462</v>
      </c>
      <c r="E15" s="9"/>
    </row>
    <row r="16" spans="1:6" ht="24.75" customHeight="1" x14ac:dyDescent="0.15">
      <c r="A16" s="6" t="s">
        <v>21</v>
      </c>
      <c r="B16" s="18">
        <v>1701000</v>
      </c>
      <c r="C16" s="18">
        <v>1446904</v>
      </c>
      <c r="D16" s="15">
        <f t="shared" si="0"/>
        <v>254096</v>
      </c>
      <c r="E16" s="90"/>
    </row>
    <row r="17" spans="1:5" ht="24.75" customHeight="1" x14ac:dyDescent="0.15">
      <c r="A17" s="6" t="s">
        <v>29</v>
      </c>
      <c r="B17" s="18">
        <v>372000</v>
      </c>
      <c r="C17" s="18">
        <v>341385</v>
      </c>
      <c r="D17" s="15">
        <f t="shared" si="0"/>
        <v>30615</v>
      </c>
      <c r="E17" s="90"/>
    </row>
    <row r="18" spans="1:5" ht="24.75" customHeight="1" x14ac:dyDescent="0.15">
      <c r="A18" s="6" t="s">
        <v>39</v>
      </c>
      <c r="B18" s="18">
        <v>10000</v>
      </c>
      <c r="C18" s="18">
        <v>3177</v>
      </c>
      <c r="D18" s="15">
        <f t="shared" si="0"/>
        <v>6823</v>
      </c>
      <c r="E18" s="90"/>
    </row>
    <row r="19" spans="1:5" ht="24.75" customHeight="1" x14ac:dyDescent="0.15">
      <c r="A19" s="6" t="s">
        <v>40</v>
      </c>
      <c r="B19" s="18">
        <v>133000</v>
      </c>
      <c r="C19" s="18">
        <v>87670</v>
      </c>
      <c r="D19" s="15">
        <f t="shared" si="0"/>
        <v>45330</v>
      </c>
      <c r="E19" s="90"/>
    </row>
    <row r="20" spans="1:5" ht="24.75" customHeight="1" x14ac:dyDescent="0.15">
      <c r="A20" s="6" t="s">
        <v>42</v>
      </c>
      <c r="B20" s="18">
        <v>9500000</v>
      </c>
      <c r="C20" s="18">
        <v>8408747</v>
      </c>
      <c r="D20" s="15">
        <f t="shared" si="0"/>
        <v>1091253</v>
      </c>
      <c r="E20" s="90"/>
    </row>
    <row r="21" spans="1:5" ht="24.75" customHeight="1" x14ac:dyDescent="0.15">
      <c r="A21" s="6" t="s">
        <v>43</v>
      </c>
      <c r="B21" s="18">
        <v>1000000</v>
      </c>
      <c r="C21" s="18">
        <v>1947968</v>
      </c>
      <c r="D21" s="15">
        <f t="shared" si="0"/>
        <v>-947968</v>
      </c>
      <c r="E21" s="90">
        <v>-154440</v>
      </c>
    </row>
    <row r="22" spans="1:5" ht="24.75" customHeight="1" x14ac:dyDescent="0.15">
      <c r="A22" s="6" t="s">
        <v>22</v>
      </c>
      <c r="B22" s="18">
        <v>401000</v>
      </c>
      <c r="C22" s="18">
        <v>394884</v>
      </c>
      <c r="D22" s="15">
        <f t="shared" si="0"/>
        <v>6116</v>
      </c>
      <c r="E22" s="90"/>
    </row>
    <row r="23" spans="1:5" ht="24.75" customHeight="1" x14ac:dyDescent="0.15">
      <c r="A23" s="6" t="s">
        <v>23</v>
      </c>
      <c r="B23" s="18">
        <v>322000</v>
      </c>
      <c r="C23" s="18">
        <v>292910</v>
      </c>
      <c r="D23" s="15">
        <f t="shared" si="0"/>
        <v>29090</v>
      </c>
      <c r="E23" s="90"/>
    </row>
    <row r="24" spans="1:5" ht="24.75" customHeight="1" x14ac:dyDescent="0.15">
      <c r="A24" s="6" t="s">
        <v>24</v>
      </c>
      <c r="B24" s="18">
        <v>845000</v>
      </c>
      <c r="C24" s="18">
        <v>839300</v>
      </c>
      <c r="D24" s="15">
        <f t="shared" si="0"/>
        <v>5700</v>
      </c>
      <c r="E24" s="90">
        <v>-60000</v>
      </c>
    </row>
    <row r="25" spans="1:5" ht="24.75" customHeight="1" x14ac:dyDescent="0.15">
      <c r="A25" s="6" t="s">
        <v>25</v>
      </c>
      <c r="B25" s="18">
        <v>9190000</v>
      </c>
      <c r="C25" s="18">
        <v>8971228</v>
      </c>
      <c r="D25" s="15">
        <f t="shared" si="0"/>
        <v>218772</v>
      </c>
      <c r="E25" s="90"/>
    </row>
    <row r="26" spans="1:5" ht="24.75" customHeight="1" x14ac:dyDescent="0.15">
      <c r="A26" s="6" t="s">
        <v>26</v>
      </c>
      <c r="B26" s="18">
        <v>1174000</v>
      </c>
      <c r="C26" s="18">
        <v>818854</v>
      </c>
      <c r="D26" s="15">
        <f t="shared" si="0"/>
        <v>355146</v>
      </c>
      <c r="E26" s="90">
        <v>-94748</v>
      </c>
    </row>
    <row r="27" spans="1:5" ht="24.75" customHeight="1" x14ac:dyDescent="0.15">
      <c r="A27" s="6" t="s">
        <v>30</v>
      </c>
      <c r="B27" s="18">
        <v>731000</v>
      </c>
      <c r="C27" s="18">
        <v>298375</v>
      </c>
      <c r="D27" s="15">
        <f t="shared" si="0"/>
        <v>432625</v>
      </c>
      <c r="E27" s="90"/>
    </row>
    <row r="28" spans="1:5" ht="24.75" customHeight="1" x14ac:dyDescent="0.15">
      <c r="A28" s="6" t="s">
        <v>61</v>
      </c>
      <c r="B28" s="18">
        <v>1000</v>
      </c>
      <c r="C28" s="18">
        <v>676520</v>
      </c>
      <c r="D28" s="15">
        <f t="shared" si="0"/>
        <v>-675520</v>
      </c>
      <c r="E28" s="90">
        <v>-495880</v>
      </c>
    </row>
    <row r="29" spans="1:5" ht="24.75" customHeight="1" x14ac:dyDescent="0.15">
      <c r="A29" s="6" t="s">
        <v>51</v>
      </c>
      <c r="B29" s="18">
        <v>928000</v>
      </c>
      <c r="C29" s="18">
        <v>20000</v>
      </c>
      <c r="D29" s="15">
        <f t="shared" si="0"/>
        <v>908000</v>
      </c>
      <c r="E29" s="90"/>
    </row>
    <row r="30" spans="1:5" ht="24.75" customHeight="1" x14ac:dyDescent="0.15">
      <c r="A30" s="6" t="s">
        <v>31</v>
      </c>
      <c r="B30" s="20">
        <v>2659000</v>
      </c>
      <c r="C30" s="20">
        <v>2370300</v>
      </c>
      <c r="D30" s="15">
        <f t="shared" si="0"/>
        <v>288700</v>
      </c>
      <c r="E30" s="50"/>
    </row>
    <row r="31" spans="1:5" ht="24.75" customHeight="1" thickBot="1" x14ac:dyDescent="0.2">
      <c r="A31" s="7" t="s">
        <v>56</v>
      </c>
      <c r="B31" s="25">
        <f>SUM(B14:B30)</f>
        <v>30646000</v>
      </c>
      <c r="C31" s="25">
        <f>SUM(C14:C30)</f>
        <v>28077964</v>
      </c>
      <c r="D31" s="26">
        <f>SUM(D14:D30)</f>
        <v>2568036</v>
      </c>
      <c r="E31" s="94"/>
    </row>
    <row r="32" spans="1:5" ht="24.75" customHeight="1" x14ac:dyDescent="0.15">
      <c r="A32" s="11"/>
    </row>
  </sheetData>
  <mergeCells count="2">
    <mergeCell ref="D2:E2"/>
    <mergeCell ref="A3:E3"/>
  </mergeCells>
  <phoneticPr fontId="8"/>
  <printOptions horizontalCentered="1"/>
  <pageMargins left="0.51181102362204722" right="0.51181102362204722" top="0.55118110236220474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44E67-AD65-452D-83AD-8410E0BABF92}">
  <dimension ref="A1:E22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27.125" style="16" customWidth="1"/>
    <col min="2" max="4" width="13.875" style="16" customWidth="1"/>
    <col min="5" max="5" width="16.25" style="16" customWidth="1"/>
    <col min="6" max="6" width="3.5" style="16" customWidth="1"/>
    <col min="7" max="16384" width="9" style="16"/>
  </cols>
  <sheetData>
    <row r="1" spans="1:5" ht="14.25" x14ac:dyDescent="0.15">
      <c r="A1" s="10"/>
    </row>
    <row r="2" spans="1:5" ht="14.25" x14ac:dyDescent="0.15">
      <c r="A2" s="10"/>
    </row>
    <row r="3" spans="1:5" ht="18.75" customHeight="1" thickBot="1" x14ac:dyDescent="0.2">
      <c r="A3" s="115" t="s">
        <v>12</v>
      </c>
      <c r="B3" s="115"/>
      <c r="C3" s="115"/>
      <c r="D3" s="115"/>
      <c r="E3" s="115"/>
    </row>
    <row r="4" spans="1:5" ht="21.75" customHeight="1" x14ac:dyDescent="0.15">
      <c r="A4" s="2" t="s">
        <v>1</v>
      </c>
      <c r="B4" s="102" t="s">
        <v>3</v>
      </c>
      <c r="C4" s="103" t="s">
        <v>4</v>
      </c>
      <c r="D4" s="102" t="s">
        <v>5</v>
      </c>
      <c r="E4" s="104" t="s">
        <v>6</v>
      </c>
    </row>
    <row r="5" spans="1:5" ht="20.25" customHeight="1" x14ac:dyDescent="0.15">
      <c r="A5" s="3" t="s">
        <v>13</v>
      </c>
      <c r="B5" s="27"/>
      <c r="C5" s="28"/>
      <c r="D5" s="27"/>
      <c r="E5" s="98"/>
    </row>
    <row r="6" spans="1:5" ht="20.25" customHeight="1" x14ac:dyDescent="0.15">
      <c r="A6" s="5" t="s">
        <v>32</v>
      </c>
      <c r="B6" s="36">
        <f>SUM(B7:B14)</f>
        <v>212000</v>
      </c>
      <c r="C6" s="36">
        <f>SUM(C7:C14)</f>
        <v>147332</v>
      </c>
      <c r="D6" s="37">
        <f>SUM(D7:D14)</f>
        <v>64668</v>
      </c>
      <c r="E6" s="99"/>
    </row>
    <row r="7" spans="1:5" ht="20.25" customHeight="1" x14ac:dyDescent="0.15">
      <c r="A7" s="6" t="s">
        <v>33</v>
      </c>
      <c r="B7" s="18">
        <v>10000</v>
      </c>
      <c r="C7" s="18">
        <v>7696</v>
      </c>
      <c r="D7" s="46">
        <f>SUM(B7-C7)</f>
        <v>2304</v>
      </c>
      <c r="E7" s="99"/>
    </row>
    <row r="8" spans="1:5" ht="20.25" customHeight="1" x14ac:dyDescent="0.15">
      <c r="A8" s="6" t="s">
        <v>52</v>
      </c>
      <c r="B8" s="18">
        <v>32000</v>
      </c>
      <c r="C8" s="18">
        <v>26000</v>
      </c>
      <c r="D8" s="46">
        <f>SUM(B8-C8)</f>
        <v>6000</v>
      </c>
      <c r="E8" s="99"/>
    </row>
    <row r="9" spans="1:5" ht="20.25" customHeight="1" x14ac:dyDescent="0.15">
      <c r="A9" s="6" t="s">
        <v>44</v>
      </c>
      <c r="B9" s="18">
        <v>10000</v>
      </c>
      <c r="C9" s="9">
        <v>0</v>
      </c>
      <c r="D9" s="46">
        <f t="shared" ref="D9:D16" si="0">SUM(B9-C9)</f>
        <v>10000</v>
      </c>
      <c r="E9" s="99"/>
    </row>
    <row r="10" spans="1:5" ht="20.25" customHeight="1" x14ac:dyDescent="0.15">
      <c r="A10" s="6" t="s">
        <v>45</v>
      </c>
      <c r="B10" s="18">
        <v>10000</v>
      </c>
      <c r="C10" s="18">
        <v>774</v>
      </c>
      <c r="D10" s="46">
        <f t="shared" si="0"/>
        <v>9226</v>
      </c>
      <c r="E10" s="99"/>
    </row>
    <row r="11" spans="1:5" ht="20.25" customHeight="1" x14ac:dyDescent="0.15">
      <c r="A11" s="5" t="s">
        <v>49</v>
      </c>
      <c r="B11" s="18">
        <v>45000</v>
      </c>
      <c r="C11" s="18">
        <v>11770</v>
      </c>
      <c r="D11" s="46">
        <f t="shared" si="0"/>
        <v>33230</v>
      </c>
      <c r="E11" s="99"/>
    </row>
    <row r="12" spans="1:5" ht="20.25" customHeight="1" x14ac:dyDescent="0.15">
      <c r="A12" s="6" t="s">
        <v>46</v>
      </c>
      <c r="B12" s="18">
        <v>15000</v>
      </c>
      <c r="C12" s="18">
        <v>14350</v>
      </c>
      <c r="D12" s="46">
        <f t="shared" si="0"/>
        <v>650</v>
      </c>
      <c r="E12" s="99"/>
    </row>
    <row r="13" spans="1:5" ht="20.25" customHeight="1" x14ac:dyDescent="0.15">
      <c r="A13" s="6" t="s">
        <v>47</v>
      </c>
      <c r="B13" s="18">
        <v>30000</v>
      </c>
      <c r="C13" s="18">
        <v>0</v>
      </c>
      <c r="D13" s="46">
        <f t="shared" si="0"/>
        <v>30000</v>
      </c>
      <c r="E13" s="99"/>
    </row>
    <row r="14" spans="1:5" ht="21.75" customHeight="1" x14ac:dyDescent="0.15">
      <c r="A14" s="6" t="s">
        <v>48</v>
      </c>
      <c r="B14" s="18">
        <v>60000</v>
      </c>
      <c r="C14" s="18">
        <v>86742</v>
      </c>
      <c r="D14" s="46">
        <f t="shared" si="0"/>
        <v>-26742</v>
      </c>
      <c r="E14" s="99"/>
    </row>
    <row r="15" spans="1:5" ht="20.25" customHeight="1" x14ac:dyDescent="0.15">
      <c r="A15" s="4"/>
      <c r="B15" s="17"/>
      <c r="C15" s="17"/>
      <c r="D15" s="45"/>
      <c r="E15" s="100"/>
    </row>
    <row r="16" spans="1:5" ht="20.25" customHeight="1" x14ac:dyDescent="0.15">
      <c r="A16" s="108" t="s">
        <v>34</v>
      </c>
      <c r="B16" s="40">
        <v>1169000</v>
      </c>
      <c r="C16" s="41">
        <v>0</v>
      </c>
      <c r="D16" s="111">
        <f t="shared" si="0"/>
        <v>1169000</v>
      </c>
      <c r="E16" s="101"/>
    </row>
    <row r="17" spans="1:5" ht="20.25" customHeight="1" x14ac:dyDescent="0.15">
      <c r="A17" s="109" t="s">
        <v>62</v>
      </c>
      <c r="B17" s="30">
        <v>65708000</v>
      </c>
      <c r="C17" s="30">
        <v>57645838</v>
      </c>
      <c r="D17" s="30">
        <v>8062162</v>
      </c>
      <c r="E17" s="96">
        <v>-2614642</v>
      </c>
    </row>
    <row r="18" spans="1:5" ht="20.25" customHeight="1" x14ac:dyDescent="0.15">
      <c r="A18" s="109" t="s">
        <v>63</v>
      </c>
      <c r="B18" s="32">
        <v>-4000000</v>
      </c>
      <c r="C18" s="32">
        <v>232187</v>
      </c>
      <c r="D18" s="31"/>
      <c r="E18" s="97"/>
    </row>
    <row r="19" spans="1:5" ht="20.25" customHeight="1" x14ac:dyDescent="0.15">
      <c r="A19" s="109" t="s">
        <v>64</v>
      </c>
      <c r="B19" s="48">
        <v>4000000</v>
      </c>
      <c r="C19" s="48">
        <v>10123710</v>
      </c>
      <c r="D19" s="49"/>
      <c r="E19" s="97"/>
    </row>
    <row r="20" spans="1:5" ht="20.25" customHeight="1" thickBot="1" x14ac:dyDescent="0.2">
      <c r="A20" s="110" t="s">
        <v>65</v>
      </c>
      <c r="B20" s="105">
        <f>SUM(B18+B19)</f>
        <v>0</v>
      </c>
      <c r="C20" s="105">
        <f>C18+C19</f>
        <v>10355897</v>
      </c>
      <c r="D20" s="106"/>
      <c r="E20" s="107"/>
    </row>
    <row r="21" spans="1:5" x14ac:dyDescent="0.15">
      <c r="A21" s="11"/>
    </row>
    <row r="22" spans="1:5" x14ac:dyDescent="0.15">
      <c r="A22" s="87"/>
    </row>
  </sheetData>
  <mergeCells count="1">
    <mergeCell ref="A3:E3"/>
  </mergeCells>
  <phoneticPr fontId="8"/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</vt:lpstr>
      <vt:lpstr>スポーツ振興事業</vt:lpstr>
      <vt:lpstr>指定管理事業</vt:lpstr>
      <vt:lpstr>管理費事業</vt:lpstr>
      <vt:lpstr>スポーツ振興事業!Print_Area</vt:lpstr>
      <vt:lpstr>管理費事業!Print_Area</vt:lpstr>
      <vt:lpstr>指定管理事業!Print_Area</vt:lpstr>
      <vt:lpstr>収入!Print_Area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taikyou-07</dc:creator>
  <cp:lastModifiedBy>Owner</cp:lastModifiedBy>
  <cp:lastPrinted>2022-12-01T04:58:39Z</cp:lastPrinted>
  <dcterms:created xsi:type="dcterms:W3CDTF">2018-12-06T06:26:48Z</dcterms:created>
  <dcterms:modified xsi:type="dcterms:W3CDTF">2022-12-01T05:00:37Z</dcterms:modified>
</cp:coreProperties>
</file>